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svfas01\FS\8001_水道局業務課\30_西村\KESSAN_決算関係\経営比較分析表\2022-事務連絡一式\【経営比較分析表】2020_292087_46_010\"/>
    </mc:Choice>
  </mc:AlternateContent>
  <xr:revisionPtr revIDLastSave="0" documentId="13_ncr:1_{127CD662-0F50-4C0E-856C-7AF9C0683D1A}" xr6:coauthVersionLast="36" xr6:coauthVersionMax="36" xr10:uidLastSave="{00000000-0000-0000-0000-000000000000}"/>
  <workbookProtection workbookAlgorithmName="SHA-512" workbookHashValue="iHttCMsWSjU6JKBxNsf1IjLi5eMvXPgxRFiqT1J8tUsFSSZPPyu8MP6RvgTefEmBnSW8tnNRjMSE//WFmc0PPw==" workbookSaltValue="9lXWtggXvagGTJCTI160Y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P10" i="4" s="1"/>
  <c r="O6" i="5"/>
  <c r="N6" i="5"/>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G85" i="4"/>
  <c r="F85" i="4"/>
  <c r="BB10" i="4"/>
  <c r="AT10" i="4"/>
  <c r="W10" i="4"/>
  <c r="I10" i="4"/>
  <c r="B10" i="4"/>
  <c r="BB8" i="4"/>
  <c r="AT8" i="4"/>
  <c r="AL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<sst xmlns="http://schemas.openxmlformats.org/spreadsheetml/2006/main" count="228" uniqueCount="115">
  <si>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</si>
  <si>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</si>
  <si>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</si>
  <si>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</si>
  <si>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</si>
  <si>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</si>
  <si>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</si>
  <si>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</si>
  <si>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</si>
  <si>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</si>
  <si>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</si>
  <si>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</si>
  <si>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</si>
  <si>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</si>
  <si>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</si>
  <si>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</si>
  <si>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</si>
  <si>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</si>
  <si>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</si>
  <si>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</si>
  <si>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</si>
  <si>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</si>
  <si>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</si>
  <si>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</si>
  <si>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</si>
  <si>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</si>
  <si>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</si>
  <si>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</si>
  <si>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</si>
  <si>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</si>
  <si>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</si>
  <si>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</si>
  <si>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</si>
  <si>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</si>
  <si>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</si>
  <si>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</si>
  <si>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</si>
  <si>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</si>
  <si>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</si>
  <si>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</si>
  <si>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</si>
  <si>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</si>
  <si>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</si>
  <si>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</si>
  <si>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</si>
  <si>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</si>
  <si>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</si>
  <si>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</si>
  <si>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</si>
  <si>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</si>
  <si>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</si>
  <si>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</si>
  <si>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</si>
  <si>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</si>
  <si>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</si>
  <si>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</si>
  <si>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</si>
  <si>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</si>
  <si>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</si>
  <si>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</si>
  <si>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</si>
  <si>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</si>
  <si>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</si>
  <si>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</si>
  <si>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</si>
  <si>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</si>
  <si>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</si>
  <si>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</si>
  <si>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</si>
  <si>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</si>
  <si>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</si>
  <si>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</si>
  <si>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</si>
  <si>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</si>
  <si>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</si>
  <si>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</si>
  <si>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</si>
  <si>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</si>
  <si>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</si>
  <si>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</si>
  <si>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</si>
  <si>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</si>
  <si>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</si>
  <si>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</si>
  <si>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</si>
  <si>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</si>
  <si>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</si>
  <si>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</si>
  <si>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</si>
  <si>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</si>
  <si>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</si>
  <si>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</si>
  <si>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</si>
  <si>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御所市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</si>
  <si>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</si>
  <si>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</si>
  <si>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</si>
  <si>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</si>
  <si>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</si>
  <si>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</si>
  <si>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</si>
  <si>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</si>
  <si>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</si>
  <si>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</si>
  <si>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</si>
  <si>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</si>
  <si>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</si>
  <si>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</si>
  <si>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</si>
  <si>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</si>
  <si>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</si>
  <si>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</si>
  <si>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2年度は人件費の削減、動力費、受水費等の経常経費の減少により、経常収支比率は元年度を上回り、全国平均をも上回った。しかしながら人口減少による給水戸数・使用水量の減少傾向が続いており、料金収入は毎年約1％ずつ減少している。又料金回収率が依然として100%を大きく下回っており、料金収入だけでの経営は困難であり、他の収入によって維持している状態が続いている。
　人口密度が低く、山間部が多い地形という本市の地理的状況から、給水原価が依然として高い状況が続いている。昨今の情勢から大幅な有収水量の増加は見込めないため、早期に経費削減、長期的で継続的な収益確保に努めるとともに、起債発行率を高め、現金の確保に努める必要がある。
　給水収益だけで健全な経営ができるよう、料金回収率100％を目指し早期に適切な料金設定を行い、安心・安全な水道事業が継続できるよう長期的な視野に立った運営を図っていく。</t>
    <rPh sb="1" eb="3">
      <t>レイワ</t>
    </rPh>
    <rPh sb="4" eb="5">
      <t>ネン</t>
    </rPh>
    <rPh sb="5" eb="6">
      <t>ド</t>
    </rPh>
    <rPh sb="7" eb="10">
      <t>ジンケンヒ</t>
    </rPh>
    <rPh sb="11" eb="13">
      <t>サクゲン</t>
    </rPh>
    <rPh sb="14" eb="16">
      <t>ドウリョク</t>
    </rPh>
    <rPh sb="16" eb="17">
      <t>ヒ</t>
    </rPh>
    <rPh sb="66" eb="68">
      <t>ジンコウ</t>
    </rPh>
    <rPh sb="68" eb="70">
      <t>ゲンショウ</t>
    </rPh>
    <rPh sb="73" eb="75">
      <t>キュウスイ</t>
    </rPh>
    <rPh sb="75" eb="77">
      <t>コスウ</t>
    </rPh>
    <rPh sb="78" eb="80">
      <t>シヨウ</t>
    </rPh>
    <rPh sb="80" eb="82">
      <t>スイリョウ</t>
    </rPh>
    <rPh sb="83" eb="85">
      <t>ゲンショウ</t>
    </rPh>
    <rPh sb="85" eb="87">
      <t>ケイコウ</t>
    </rPh>
    <rPh sb="88" eb="89">
      <t>ツヅ</t>
    </rPh>
    <rPh sb="94" eb="96">
      <t>リョウキン</t>
    </rPh>
    <rPh sb="96" eb="98">
      <t>シュウニュウ</t>
    </rPh>
    <rPh sb="99" eb="101">
      <t>マイネン</t>
    </rPh>
    <rPh sb="101" eb="102">
      <t>ヤク</t>
    </rPh>
    <rPh sb="106" eb="108">
      <t>ゲンショウ</t>
    </rPh>
    <rPh sb="113" eb="114">
      <t>マタ</t>
    </rPh>
    <rPh sb="224" eb="226">
      <t>ジョウキョウ</t>
    </rPh>
    <rPh sb="243" eb="245">
      <t>ユウシュウ</t>
    </rPh>
    <rPh sb="245" eb="247">
      <t>スイリョウ</t>
    </rPh>
    <rPh sb="259" eb="261">
      <t>ソウキ</t>
    </rPh>
    <rPh sb="288" eb="290">
      <t>キサイ</t>
    </rPh>
    <rPh sb="290" eb="292">
      <t>ハッコウ</t>
    </rPh>
    <rPh sb="292" eb="293">
      <t>リツ</t>
    </rPh>
    <rPh sb="294" eb="295">
      <t>タカ</t>
    </rPh>
    <rPh sb="297" eb="299">
      <t>ゲンキン</t>
    </rPh>
    <rPh sb="300" eb="302">
      <t>カクホ</t>
    </rPh>
    <rPh sb="303" eb="304">
      <t>ツト</t>
    </rPh>
    <rPh sb="354" eb="356">
      <t>セッテイ</t>
    </rPh>
    <phoneticPr fontId="4"/>
  </si>
  <si>
    <t>管路経年化率、管路更新率は、Ｈ28～Ｈ30の年平均約3億円の設備投資により、類似団体平均より良好な数値となっている。管路更新率については、令和元年度は県からの受託工事があったため、その分建設改良費が減少したが、令和2年度については2.5億強の設備投資を行った。
　県営水道100%受水を計画しているため、浄水施設についての更新費用は今後不要となる見込みだが、配水施設についての更新事業は継続するため、計画的に資金を蓄えておく必要がある</t>
    <rPh sb="22" eb="23">
      <t>ネン</t>
    </rPh>
    <rPh sb="25" eb="26">
      <t>ヤク</t>
    </rPh>
    <rPh sb="38" eb="40">
      <t>ルイジ</t>
    </rPh>
    <rPh sb="40" eb="42">
      <t>ダンタイ</t>
    </rPh>
    <rPh sb="42" eb="44">
      <t>ヘイキン</t>
    </rPh>
    <rPh sb="58" eb="60">
      <t>カンロ</t>
    </rPh>
    <rPh sb="60" eb="62">
      <t>コウシン</t>
    </rPh>
    <rPh sb="62" eb="63">
      <t>リツ</t>
    </rPh>
    <rPh sb="69" eb="71">
      <t>レイワ</t>
    </rPh>
    <rPh sb="71" eb="72">
      <t>ガン</t>
    </rPh>
    <rPh sb="72" eb="73">
      <t>ネン</t>
    </rPh>
    <rPh sb="73" eb="74">
      <t>ド</t>
    </rPh>
    <rPh sb="75" eb="76">
      <t>ケン</t>
    </rPh>
    <rPh sb="79" eb="81">
      <t>ジュタク</t>
    </rPh>
    <rPh sb="81" eb="83">
      <t>コウジ</t>
    </rPh>
    <rPh sb="92" eb="93">
      <t>ブン</t>
    </rPh>
    <rPh sb="93" eb="95">
      <t>ケンセツ</t>
    </rPh>
    <rPh sb="95" eb="97">
      <t>カイリョウ</t>
    </rPh>
    <rPh sb="97" eb="98">
      <t>ヒ</t>
    </rPh>
    <rPh sb="99" eb="101">
      <t>ゲンショウ</t>
    </rPh>
    <rPh sb="105" eb="107">
      <t>レイワ</t>
    </rPh>
    <rPh sb="108" eb="109">
      <t>ネン</t>
    </rPh>
    <rPh sb="109" eb="110">
      <t>ド</t>
    </rPh>
    <rPh sb="118" eb="119">
      <t>オク</t>
    </rPh>
    <rPh sb="119" eb="120">
      <t>キョウ</t>
    </rPh>
    <rPh sb="121" eb="123">
      <t>セツビ</t>
    </rPh>
    <rPh sb="123" eb="125">
      <t>トウシ</t>
    </rPh>
    <rPh sb="126" eb="127">
      <t>オコナ</t>
    </rPh>
    <phoneticPr fontId="4"/>
  </si>
  <si>
    <t>　永続的に安定した水の供給するため、今後も管路の更新は必要不可欠なものである。中でも基幹管路や広域避難所への配水管更新は最優先と位置付けている。
　水道事業の健全経営のために、これら更新事業の費用捻出として、企業債を有効に活用し資金を蓄え、また経費削減に取組むのはもちろん、今後の有収水量の減少を考慮した上での受益者負担の原則に則り、水道料金の適正な設定が必要である。
　長期的な視野をもって、県営水道100%受水を進めると共に、施設の統廃合・ダウンサイジングを更新事業と並行して進めていく。</t>
    <rPh sb="1" eb="4">
      <t>エイゾクテキ</t>
    </rPh>
    <rPh sb="108" eb="110">
      <t>ユウコウ</t>
    </rPh>
    <rPh sb="111" eb="113">
      <t>カツヨウ</t>
    </rPh>
    <rPh sb="114" eb="116">
      <t>シキン</t>
    </rPh>
    <rPh sb="117" eb="118">
      <t>タクワ</t>
    </rPh>
    <rPh sb="122" eb="124">
      <t>ケイヒ</t>
    </rPh>
    <rPh sb="124" eb="126">
      <t>サクゲン</t>
    </rPh>
    <rPh sb="140" eb="144">
      <t>ユウシュウスイリョウ</t>
    </rPh>
    <rPh sb="175" eb="177">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</si>
</sst>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1.06</c:v>
                </c:pt>
                <c:pt idx="1">
                  <c:v>2.5</c:v>
                </c:pt>
                <c:pt idx="2">
                  <c:v>1.95</c:v>
                </c:pt>
                <c:pt idx="3">
                  <c:v>0.93</c:v>
                </c:pt>
                <c:pt idx="4">
                  <c:v>1.65</c:v>
                </c:pt>
              </c:numCache>
            </c:numRef>
          </c:val>
          <c:extLst>
            <c:ext xmlns:c16="http://schemas.microsoft.com/office/drawing/2014/chart" uri="{C3380CC4-5D6E-409C-BE32-E72D297353CC}">
              <c16:uniqueId val="{00000000-F118-4A76-A5DD-644066D443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F118-4A76-A5DD-644066D443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75.489999999999995</c:v>
                </c:pt>
                <c:pt idx="1">
                  <c:v>73.59</c:v>
                </c:pt>
                <c:pt idx="2">
                  <c:v>75.849999999999994</c:v>
                </c:pt>
                <c:pt idx="3">
                  <c:v>74.44</c:v>
                </c:pt>
                <c:pt idx="4">
                  <c:v>75.5</c:v>
                </c:pt>
              </c:numCache>
            </c:numRef>
          </c:val>
          <c:extLst>
            <c:ext xmlns:c16="http://schemas.microsoft.com/office/drawing/2014/chart" uri="{C3380CC4-5D6E-409C-BE32-E72D297353CC}">
              <c16:uniqueId val="{00000000-5543-4E38-BA9A-B6CFE673E60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5543-4E38-BA9A-B6CFE673E60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87.22</c:v>
                </c:pt>
                <c:pt idx="1">
                  <c:v>87.88</c:v>
                </c:pt>
                <c:pt idx="2">
                  <c:v>84.2</c:v>
                </c:pt>
                <c:pt idx="3">
                  <c:v>85.26</c:v>
                </c:pt>
                <c:pt idx="4">
                  <c:v>83.11</c:v>
                </c:pt>
              </c:numCache>
            </c:numRef>
          </c:val>
          <c:extLst>
            <c:ext xmlns:c16="http://schemas.microsoft.com/office/drawing/2014/chart" uri="{C3380CC4-5D6E-409C-BE32-E72D297353CC}">
              <c16:uniqueId val="{00000000-5FC3-43F7-9EF5-FDE21456FE0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5FC3-43F7-9EF5-FDE21456FE0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112.84</c:v>
                </c:pt>
                <c:pt idx="1">
                  <c:v>108.48</c:v>
                </c:pt>
                <c:pt idx="2">
                  <c:v>102.94</c:v>
                </c:pt>
                <c:pt idx="3">
                  <c:v>104.96</c:v>
                </c:pt>
                <c:pt idx="4">
                  <c:v>109.21</c:v>
                </c:pt>
              </c:numCache>
            </c:numRef>
          </c:val>
          <c:extLst>
            <c:ext xmlns:c16="http://schemas.microsoft.com/office/drawing/2014/chart" uri="{C3380CC4-5D6E-409C-BE32-E72D297353CC}">
              <c16:uniqueId val="{00000000-B5EF-4C6C-A3A9-6E5135077BE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B5EF-4C6C-A3A9-6E5135077BE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41.66</c:v>
                </c:pt>
                <c:pt idx="1">
                  <c:v>43.08</c:v>
                </c:pt>
                <c:pt idx="2">
                  <c:v>44.37</c:v>
                </c:pt>
                <c:pt idx="3">
                  <c:v>45.98</c:v>
                </c:pt>
                <c:pt idx="4">
                  <c:v>47.14</c:v>
                </c:pt>
              </c:numCache>
            </c:numRef>
          </c:val>
          <c:extLst>
            <c:ext xmlns:c16="http://schemas.microsoft.com/office/drawing/2014/chart" uri="{C3380CC4-5D6E-409C-BE32-E72D297353CC}">
              <c16:uniqueId val="{00000000-DDE2-4484-91AB-8E2BFE0190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DDE2-4484-91AB-8E2BFE0190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12.46</c:v>
                </c:pt>
                <c:pt idx="1">
                  <c:v>9.64</c:v>
                </c:pt>
                <c:pt idx="2">
                  <c:v>10.54</c:v>
                </c:pt>
                <c:pt idx="3">
                  <c:v>11.63</c:v>
                </c:pt>
                <c:pt idx="4">
                  <c:v>9.7200000000000006</c:v>
                </c:pt>
              </c:numCache>
            </c:numRef>
          </c:val>
          <c:extLst>
            <c:ext xmlns:c16="http://schemas.microsoft.com/office/drawing/2014/chart" uri="{C3380CC4-5D6E-409C-BE32-E72D297353CC}">
              <c16:uniqueId val="{00000000-9904-4306-8606-49B8624AD3A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9904-4306-8606-49B8624AD3A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85-4C17-B12F-4C1DA95185D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A785-4C17-B12F-4C1DA95185D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253.16</c:v>
                </c:pt>
                <c:pt idx="1">
                  <c:v>278.51</c:v>
                </c:pt>
                <c:pt idx="2">
                  <c:v>255.75</c:v>
                </c:pt>
                <c:pt idx="3">
                  <c:v>236.53</c:v>
                </c:pt>
                <c:pt idx="4">
                  <c:v>228.54</c:v>
                </c:pt>
              </c:numCache>
            </c:numRef>
          </c:val>
          <c:extLst>
            <c:ext xmlns:c16="http://schemas.microsoft.com/office/drawing/2014/chart" uri="{C3380CC4-5D6E-409C-BE32-E72D297353CC}">
              <c16:uniqueId val="{00000000-9430-4A48-8DB1-DBB9FD3B58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9430-4A48-8DB1-DBB9FD3B58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400.02</c:v>
                </c:pt>
                <c:pt idx="1">
                  <c:v>397.84</c:v>
                </c:pt>
                <c:pt idx="2">
                  <c:v>392</c:v>
                </c:pt>
                <c:pt idx="3">
                  <c:v>373.83</c:v>
                </c:pt>
                <c:pt idx="4">
                  <c:v>424.79</c:v>
                </c:pt>
              </c:numCache>
            </c:numRef>
          </c:val>
          <c:extLst>
            <c:ext xmlns:c16="http://schemas.microsoft.com/office/drawing/2014/chart" uri="{C3380CC4-5D6E-409C-BE32-E72D297353CC}">
              <c16:uniqueId val="{00000000-2DA0-411D-9E73-B14C7458830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2DA0-411D-9E73-B14C7458830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84.52</c:v>
                </c:pt>
                <c:pt idx="1">
                  <c:v>79.84</c:v>
                </c:pt>
                <c:pt idx="2">
                  <c:v>76.22</c:v>
                </c:pt>
                <c:pt idx="3">
                  <c:v>78.33</c:v>
                </c:pt>
                <c:pt idx="4">
                  <c:v>69.78</c:v>
                </c:pt>
              </c:numCache>
            </c:numRef>
          </c:val>
          <c:extLst>
            <c:ext xmlns:c16="http://schemas.microsoft.com/office/drawing/2014/chart" uri="{C3380CC4-5D6E-409C-BE32-E72D297353CC}">
              <c16:uniqueId val="{00000000-8D95-4921-B04C-1A4FE22BEBF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8D95-4921-B04C-1A4FE22BEBF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255.94</c:v>
                </c:pt>
                <c:pt idx="1">
                  <c:v>271.64999999999998</c:v>
                </c:pt>
                <c:pt idx="2">
                  <c:v>285.93</c:v>
                </c:pt>
                <c:pt idx="3">
                  <c:v>279.19</c:v>
                </c:pt>
                <c:pt idx="4">
                  <c:v>268.62</c:v>
                </c:pt>
              </c:numCache>
            </c:numRef>
          </c:val>
          <c:extLst>
            <c:ext xmlns:c16="http://schemas.microsoft.com/office/drawing/2014/chart" uri="{C3380CC4-5D6E-409C-BE32-E72D297353CC}">
              <c16:uniqueId val="{00000000-C5F1-42B0-8CB2-B55DD845D54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C5F1-42B0-8CB2-B55DD845D54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奈良県　御所市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25067</v>
      </c>
      <c r="AM8" s="71"/>
      <c r="AN8" s="71"/>
      <c r="AO8" s="71"/>
      <c r="AP8" s="71"/>
      <c r="AQ8" s="71"/>
      <c r="AR8" s="71"/>
      <c r="AS8" s="71"/>
      <c r="AT8" s="67">
        <f>データ!$S$6</f>
        <v>60.58</v>
      </c>
      <c r="AU8" s="68"/>
      <c r="AV8" s="68"/>
      <c r="AW8" s="68"/>
      <c r="AX8" s="68"/>
      <c r="AY8" s="68"/>
      <c r="AZ8" s="68"/>
      <c r="BA8" s="68"/>
      <c r="BB8" s="70">
        <f>データ!$T$6</f>
        <v>413.78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68.33</v>
      </c>
      <c r="J10" s="68"/>
      <c r="K10" s="68"/>
      <c r="L10" s="68"/>
      <c r="M10" s="68"/>
      <c r="N10" s="68"/>
      <c r="O10" s="69"/>
      <c r="P10" s="70">
        <f>データ!$P$6</f>
        <v>93.9</v>
      </c>
      <c r="Q10" s="70"/>
      <c r="R10" s="70"/>
      <c r="S10" s="70"/>
      <c r="T10" s="70"/>
      <c r="U10" s="70"/>
      <c r="V10" s="70"/>
      <c r="W10" s="71">
        <f>データ!$Q$6</f>
        <v>3835</v>
      </c>
      <c r="X10" s="71"/>
      <c r="Y10" s="71"/>
      <c r="Z10" s="71"/>
      <c r="AA10" s="71"/>
      <c r="AB10" s="71"/>
      <c r="AC10" s="71"/>
      <c r="AD10" s="2"/>
      <c r="AE10" s="2"/>
      <c r="AF10" s="2"/>
      <c r="AG10" s="2"/>
      <c r="AH10" s="4"/>
      <c r="AI10" s="4"/>
      <c r="AJ10" s="4"/>
      <c r="AK10" s="4"/>
      <c r="AL10" s="71">
        <f>データ!$U$6</f>
        <v>23383</v>
      </c>
      <c r="AM10" s="71"/>
      <c r="AN10" s="71"/>
      <c r="AO10" s="71"/>
      <c r="AP10" s="71"/>
      <c r="AQ10" s="71"/>
      <c r="AR10" s="71"/>
      <c r="AS10" s="71"/>
      <c r="AT10" s="67">
        <f>データ!$V$6</f>
        <v>50.83</v>
      </c>
      <c r="AU10" s="68"/>
      <c r="AV10" s="68"/>
      <c r="AW10" s="68"/>
      <c r="AX10" s="68"/>
      <c r="AY10" s="68"/>
      <c r="AZ10" s="68"/>
      <c r="BA10" s="68"/>
      <c r="BB10" s="70">
        <f>データ!$W$6</f>
        <v>460.02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ThtqnzOmS/ew6+lFj2LMYLmSP1uvZ64xIcW6Sg0c6Q7ywvMDN56HnYcWvZIWeVsrGR033FvgYp1Bmn0l/gvDmQ==" saltValue="kPZVFmtN1KWC5MxpODDNC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292087</v>
      </c>
      <c r="D6" s="34">
        <f t="shared" si="3"/>
        <v>46</v>
      </c>
      <c r="E6" s="34">
        <f t="shared" si="3"/>
        <v>1</v>
      </c>
      <c r="F6" s="34">
        <f t="shared" si="3"/>
        <v>0</v>
      </c>
      <c r="G6" s="34">
        <f t="shared" si="3"/>
        <v>1</v>
      </c>
      <c r="H6" s="34" t="str">
        <f t="shared" si="3"/>
        <v>奈良県　御所市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68.33</v>
      </c>
      <c r="P6" s="35">
        <f t="shared" si="3"/>
        <v>93.9</v>
      </c>
      <c r="Q6" s="35">
        <f t="shared" si="3"/>
        <v>3835</v>
      </c>
      <c r="R6" s="35">
        <f t="shared" si="3"/>
        <v>25067</v>
      </c>
      <c r="S6" s="35">
        <f t="shared" si="3"/>
        <v>60.58</v>
      </c>
      <c r="T6" s="35">
        <f t="shared" si="3"/>
        <v>413.78</v>
      </c>
      <c r="U6" s="35">
        <f t="shared" si="3"/>
        <v>23383</v>
      </c>
      <c r="V6" s="35">
        <f t="shared" si="3"/>
        <v>50.83</v>
      </c>
      <c r="W6" s="35">
        <f t="shared" si="3"/>
        <v>460.02</v>
      </c>
      <c r="X6" s="36">
        <f>IF(X7="",NA(),X7)</f>
        <v>112.84</v>
      </c>
      <c r="Y6" s="36">
        <f t="shared" ref="Y6:AG6" si="4">IF(Y7="",NA(),Y7)</f>
        <v>108.48</v>
      </c>
      <c r="Z6" s="36">
        <f t="shared" si="4"/>
        <v>102.94</v>
      </c>
      <c r="AA6" s="36">
        <f t="shared" si="4"/>
        <v>104.96</v>
      </c>
      <c r="AB6" s="36">
        <f t="shared" si="4"/>
        <v>109.21</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253.16</v>
      </c>
      <c r="AU6" s="36">
        <f t="shared" ref="AU6:BC6" si="6">IF(AU7="",NA(),AU7)</f>
        <v>278.51</v>
      </c>
      <c r="AV6" s="36">
        <f t="shared" si="6"/>
        <v>255.75</v>
      </c>
      <c r="AW6" s="36">
        <f t="shared" si="6"/>
        <v>236.53</v>
      </c>
      <c r="AX6" s="36">
        <f t="shared" si="6"/>
        <v>228.54</v>
      </c>
      <c r="AY6" s="36">
        <f t="shared" si="6"/>
        <v>384.34</v>
      </c>
      <c r="AZ6" s="36">
        <f t="shared" si="6"/>
        <v>359.47</v>
      </c>
      <c r="BA6" s="36">
        <f t="shared" si="6"/>
        <v>369.69</v>
      </c>
      <c r="BB6" s="36">
        <f t="shared" si="6"/>
        <v>379.08</v>
      </c>
      <c r="BC6" s="36">
        <f t="shared" si="6"/>
        <v>367.55</v>
      </c>
      <c r="BD6" s="35" t="str">
        <f>IF(BD7="","",IF(BD7="-","【-】","【"&amp;SUBSTITUTE(TEXT(BD7,"#,##0.00"),"-","△")&amp;"】"))</f>
        <v>【260.31】</v>
      </c>
      <c r="BE6" s="36">
        <f>IF(BE7="",NA(),BE7)</f>
        <v>400.02</v>
      </c>
      <c r="BF6" s="36">
        <f t="shared" ref="BF6:BN6" si="7">IF(BF7="",NA(),BF7)</f>
        <v>397.84</v>
      </c>
      <c r="BG6" s="36">
        <f t="shared" si="7"/>
        <v>392</v>
      </c>
      <c r="BH6" s="36">
        <f t="shared" si="7"/>
        <v>373.83</v>
      </c>
      <c r="BI6" s="36">
        <f t="shared" si="7"/>
        <v>424.79</v>
      </c>
      <c r="BJ6" s="36">
        <f t="shared" si="7"/>
        <v>380.58</v>
      </c>
      <c r="BK6" s="36">
        <f t="shared" si="7"/>
        <v>401.79</v>
      </c>
      <c r="BL6" s="36">
        <f t="shared" si="7"/>
        <v>402.99</v>
      </c>
      <c r="BM6" s="36">
        <f t="shared" si="7"/>
        <v>398.98</v>
      </c>
      <c r="BN6" s="36">
        <f t="shared" si="7"/>
        <v>418.68</v>
      </c>
      <c r="BO6" s="35" t="str">
        <f>IF(BO7="","",IF(BO7="-","【-】","【"&amp;SUBSTITUTE(TEXT(BO7,"#,##0.00"),"-","△")&amp;"】"))</f>
        <v>【275.67】</v>
      </c>
      <c r="BP6" s="36">
        <f>IF(BP7="",NA(),BP7)</f>
        <v>84.52</v>
      </c>
      <c r="BQ6" s="36">
        <f t="shared" ref="BQ6:BY6" si="8">IF(BQ7="",NA(),BQ7)</f>
        <v>79.84</v>
      </c>
      <c r="BR6" s="36">
        <f t="shared" si="8"/>
        <v>76.22</v>
      </c>
      <c r="BS6" s="36">
        <f t="shared" si="8"/>
        <v>78.33</v>
      </c>
      <c r="BT6" s="36">
        <f t="shared" si="8"/>
        <v>69.78</v>
      </c>
      <c r="BU6" s="36">
        <f t="shared" si="8"/>
        <v>102.38</v>
      </c>
      <c r="BV6" s="36">
        <f t="shared" si="8"/>
        <v>100.12</v>
      </c>
      <c r="BW6" s="36">
        <f t="shared" si="8"/>
        <v>98.66</v>
      </c>
      <c r="BX6" s="36">
        <f t="shared" si="8"/>
        <v>98.64</v>
      </c>
      <c r="BY6" s="36">
        <f t="shared" si="8"/>
        <v>94.78</v>
      </c>
      <c r="BZ6" s="35" t="str">
        <f>IF(BZ7="","",IF(BZ7="-","【-】","【"&amp;SUBSTITUTE(TEXT(BZ7,"#,##0.00"),"-","△")&amp;"】"))</f>
        <v>【100.05】</v>
      </c>
      <c r="CA6" s="36">
        <f>IF(CA7="",NA(),CA7)</f>
        <v>255.94</v>
      </c>
      <c r="CB6" s="36">
        <f t="shared" ref="CB6:CJ6" si="9">IF(CB7="",NA(),CB7)</f>
        <v>271.64999999999998</v>
      </c>
      <c r="CC6" s="36">
        <f t="shared" si="9"/>
        <v>285.93</v>
      </c>
      <c r="CD6" s="36">
        <f t="shared" si="9"/>
        <v>279.19</v>
      </c>
      <c r="CE6" s="36">
        <f t="shared" si="9"/>
        <v>268.62</v>
      </c>
      <c r="CF6" s="36">
        <f t="shared" si="9"/>
        <v>168.67</v>
      </c>
      <c r="CG6" s="36">
        <f t="shared" si="9"/>
        <v>174.97</v>
      </c>
      <c r="CH6" s="36">
        <f t="shared" si="9"/>
        <v>178.59</v>
      </c>
      <c r="CI6" s="36">
        <f t="shared" si="9"/>
        <v>178.92</v>
      </c>
      <c r="CJ6" s="36">
        <f t="shared" si="9"/>
        <v>181.3</v>
      </c>
      <c r="CK6" s="35" t="str">
        <f>IF(CK7="","",IF(CK7="-","【-】","【"&amp;SUBSTITUTE(TEXT(CK7,"#,##0.00"),"-","△")&amp;"】"))</f>
        <v>【166.40】</v>
      </c>
      <c r="CL6" s="36">
        <f>IF(CL7="",NA(),CL7)</f>
        <v>75.489999999999995</v>
      </c>
      <c r="CM6" s="36">
        <f t="shared" ref="CM6:CU6" si="10">IF(CM7="",NA(),CM7)</f>
        <v>73.59</v>
      </c>
      <c r="CN6" s="36">
        <f t="shared" si="10"/>
        <v>75.849999999999994</v>
      </c>
      <c r="CO6" s="36">
        <f t="shared" si="10"/>
        <v>74.44</v>
      </c>
      <c r="CP6" s="36">
        <f t="shared" si="10"/>
        <v>75.5</v>
      </c>
      <c r="CQ6" s="36">
        <f t="shared" si="10"/>
        <v>54.92</v>
      </c>
      <c r="CR6" s="36">
        <f t="shared" si="10"/>
        <v>55.63</v>
      </c>
      <c r="CS6" s="36">
        <f t="shared" si="10"/>
        <v>55.03</v>
      </c>
      <c r="CT6" s="36">
        <f t="shared" si="10"/>
        <v>55.14</v>
      </c>
      <c r="CU6" s="36">
        <f t="shared" si="10"/>
        <v>55.89</v>
      </c>
      <c r="CV6" s="35" t="str">
        <f>IF(CV7="","",IF(CV7="-","【-】","【"&amp;SUBSTITUTE(TEXT(CV7,"#,##0.00"),"-","△")&amp;"】"))</f>
        <v>【60.69】</v>
      </c>
      <c r="CW6" s="36">
        <f>IF(CW7="",NA(),CW7)</f>
        <v>87.22</v>
      </c>
      <c r="CX6" s="36">
        <f t="shared" ref="CX6:DF6" si="11">IF(CX7="",NA(),CX7)</f>
        <v>87.88</v>
      </c>
      <c r="CY6" s="36">
        <f t="shared" si="11"/>
        <v>84.2</v>
      </c>
      <c r="CZ6" s="36">
        <f t="shared" si="11"/>
        <v>85.26</v>
      </c>
      <c r="DA6" s="36">
        <f t="shared" si="11"/>
        <v>83.11</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41.66</v>
      </c>
      <c r="DI6" s="36">
        <f t="shared" ref="DI6:DQ6" si="12">IF(DI7="",NA(),DI7)</f>
        <v>43.08</v>
      </c>
      <c r="DJ6" s="36">
        <f t="shared" si="12"/>
        <v>44.37</v>
      </c>
      <c r="DK6" s="36">
        <f t="shared" si="12"/>
        <v>45.98</v>
      </c>
      <c r="DL6" s="36">
        <f t="shared" si="12"/>
        <v>47.14</v>
      </c>
      <c r="DM6" s="36">
        <f t="shared" si="12"/>
        <v>48.49</v>
      </c>
      <c r="DN6" s="36">
        <f t="shared" si="12"/>
        <v>48.05</v>
      </c>
      <c r="DO6" s="36">
        <f t="shared" si="12"/>
        <v>48.87</v>
      </c>
      <c r="DP6" s="36">
        <f t="shared" si="12"/>
        <v>49.92</v>
      </c>
      <c r="DQ6" s="36">
        <f t="shared" si="12"/>
        <v>50.63</v>
      </c>
      <c r="DR6" s="35" t="str">
        <f>IF(DR7="","",IF(DR7="-","【-】","【"&amp;SUBSTITUTE(TEXT(DR7,"#,##0.00"),"-","△")&amp;"】"))</f>
        <v>【50.19】</v>
      </c>
      <c r="DS6" s="36">
        <f>IF(DS7="",NA(),DS7)</f>
        <v>12.46</v>
      </c>
      <c r="DT6" s="36">
        <f t="shared" ref="DT6:EB6" si="13">IF(DT7="",NA(),DT7)</f>
        <v>9.64</v>
      </c>
      <c r="DU6" s="36">
        <f t="shared" si="13"/>
        <v>10.54</v>
      </c>
      <c r="DV6" s="36">
        <f t="shared" si="13"/>
        <v>11.63</v>
      </c>
      <c r="DW6" s="36">
        <f t="shared" si="13"/>
        <v>9.7200000000000006</v>
      </c>
      <c r="DX6" s="36">
        <f t="shared" si="13"/>
        <v>12.79</v>
      </c>
      <c r="DY6" s="36">
        <f t="shared" si="13"/>
        <v>13.39</v>
      </c>
      <c r="DZ6" s="36">
        <f t="shared" si="13"/>
        <v>14.85</v>
      </c>
      <c r="EA6" s="36">
        <f t="shared" si="13"/>
        <v>16.88</v>
      </c>
      <c r="EB6" s="36">
        <f t="shared" si="13"/>
        <v>18.28</v>
      </c>
      <c r="EC6" s="35" t="str">
        <f>IF(EC7="","",IF(EC7="-","【-】","【"&amp;SUBSTITUTE(TEXT(EC7,"#,##0.00"),"-","△")&amp;"】"))</f>
        <v>【20.63】</v>
      </c>
      <c r="ED6" s="36">
        <f>IF(ED7="",NA(),ED7)</f>
        <v>1.06</v>
      </c>
      <c r="EE6" s="36">
        <f t="shared" ref="EE6:EM6" si="14">IF(EE7="",NA(),EE7)</f>
        <v>2.5</v>
      </c>
      <c r="EF6" s="36">
        <f t="shared" si="14"/>
        <v>1.95</v>
      </c>
      <c r="EG6" s="36">
        <f t="shared" si="14"/>
        <v>0.93</v>
      </c>
      <c r="EH6" s="36">
        <f t="shared" si="14"/>
        <v>1.65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292087</v>
      </c>
      <c r="D7" s="38">
        <v>46</v>
      </c>
      <c r="E7" s="38">
        <v>1</v>
      </c>
      <c r="F7" s="38">
        <v>0</v>
      </c>
      <c r="G7" s="38">
        <v>1</v>
      </c>
      <c r="H7" s="38" t="s">
        <v>93</v>
      </c>
      <c r="I7" s="38" t="s">
        <v>94</v>
      </c>
      <c r="J7" s="38" t="s">
        <v>95</v>
      </c>
      <c r="K7" s="38" t="s">
        <v>96</v>
      </c>
      <c r="L7" s="38" t="s">
        <v>97</v>
      </c>
      <c r="M7" s="38" t="s">
        <v>98</v>
      </c>
      <c r="N7" s="39" t="s">
        <v>99</v>
      </c>
      <c r="O7" s="39">
        <v>68.33</v>
      </c>
      <c r="P7" s="39">
        <v>93.9</v>
      </c>
      <c r="Q7" s="39">
        <v>3835</v>
      </c>
      <c r="R7" s="39">
        <v>25067</v>
      </c>
      <c r="S7" s="39">
        <v>60.58</v>
      </c>
      <c r="T7" s="39">
        <v>413.78</v>
      </c>
      <c r="U7" s="39">
        <v>23383</v>
      </c>
      <c r="V7" s="39">
        <v>50.83</v>
      </c>
      <c r="W7" s="39">
        <v>460.02</v>
      </c>
      <c r="X7" s="39">
        <v>112.84</v>
      </c>
      <c r="Y7" s="39">
        <v>108.48</v>
      </c>
      <c r="Z7" s="39">
        <v>102.94</v>
      </c>
      <c r="AA7" s="39">
        <v>104.96</v>
      </c>
      <c r="AB7" s="39">
        <v>109.21</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253.16</v>
      </c>
      <c r="AU7" s="39">
        <v>278.51</v>
      </c>
      <c r="AV7" s="39">
        <v>255.75</v>
      </c>
      <c r="AW7" s="39">
        <v>236.53</v>
      </c>
      <c r="AX7" s="39">
        <v>228.54</v>
      </c>
      <c r="AY7" s="39">
        <v>384.34</v>
      </c>
      <c r="AZ7" s="39">
        <v>359.47</v>
      </c>
      <c r="BA7" s="39">
        <v>369.69</v>
      </c>
      <c r="BB7" s="39">
        <v>379.08</v>
      </c>
      <c r="BC7" s="39">
        <v>367.55</v>
      </c>
      <c r="BD7" s="39">
        <v>260.31</v>
      </c>
      <c r="BE7" s="39">
        <v>400.02</v>
      </c>
      <c r="BF7" s="39">
        <v>397.84</v>
      </c>
      <c r="BG7" s="39">
        <v>392</v>
      </c>
      <c r="BH7" s="39">
        <v>373.83</v>
      </c>
      <c r="BI7" s="39">
        <v>424.79</v>
      </c>
      <c r="BJ7" s="39">
        <v>380.58</v>
      </c>
      <c r="BK7" s="39">
        <v>401.79</v>
      </c>
      <c r="BL7" s="39">
        <v>402.99</v>
      </c>
      <c r="BM7" s="39">
        <v>398.98</v>
      </c>
      <c r="BN7" s="39">
        <v>418.68</v>
      </c>
      <c r="BO7" s="39">
        <v>275.67</v>
      </c>
      <c r="BP7" s="39">
        <v>84.52</v>
      </c>
      <c r="BQ7" s="39">
        <v>79.84</v>
      </c>
      <c r="BR7" s="39">
        <v>76.22</v>
      </c>
      <c r="BS7" s="39">
        <v>78.33</v>
      </c>
      <c r="BT7" s="39">
        <v>69.78</v>
      </c>
      <c r="BU7" s="39">
        <v>102.38</v>
      </c>
      <c r="BV7" s="39">
        <v>100.12</v>
      </c>
      <c r="BW7" s="39">
        <v>98.66</v>
      </c>
      <c r="BX7" s="39">
        <v>98.64</v>
      </c>
      <c r="BY7" s="39">
        <v>94.78</v>
      </c>
      <c r="BZ7" s="39">
        <v>100.05</v>
      </c>
      <c r="CA7" s="39">
        <v>255.94</v>
      </c>
      <c r="CB7" s="39">
        <v>271.64999999999998</v>
      </c>
      <c r="CC7" s="39">
        <v>285.93</v>
      </c>
      <c r="CD7" s="39">
        <v>279.19</v>
      </c>
      <c r="CE7" s="39">
        <v>268.62</v>
      </c>
      <c r="CF7" s="39">
        <v>168.67</v>
      </c>
      <c r="CG7" s="39">
        <v>174.97</v>
      </c>
      <c r="CH7" s="39">
        <v>178.59</v>
      </c>
      <c r="CI7" s="39">
        <v>178.92</v>
      </c>
      <c r="CJ7" s="39">
        <v>181.3</v>
      </c>
      <c r="CK7" s="39">
        <v>166.4</v>
      </c>
      <c r="CL7" s="39">
        <v>75.489999999999995</v>
      </c>
      <c r="CM7" s="39">
        <v>73.59</v>
      </c>
      <c r="CN7" s="39">
        <v>75.849999999999994</v>
      </c>
      <c r="CO7" s="39">
        <v>74.44</v>
      </c>
      <c r="CP7" s="39">
        <v>75.5</v>
      </c>
      <c r="CQ7" s="39">
        <v>54.92</v>
      </c>
      <c r="CR7" s="39">
        <v>55.63</v>
      </c>
      <c r="CS7" s="39">
        <v>55.03</v>
      </c>
      <c r="CT7" s="39">
        <v>55.14</v>
      </c>
      <c r="CU7" s="39">
        <v>55.89</v>
      </c>
      <c r="CV7" s="39">
        <v>60.69</v>
      </c>
      <c r="CW7" s="39">
        <v>87.22</v>
      </c>
      <c r="CX7" s="39">
        <v>87.88</v>
      </c>
      <c r="CY7" s="39">
        <v>84.2</v>
      </c>
      <c r="CZ7" s="39">
        <v>85.26</v>
      </c>
      <c r="DA7" s="39">
        <v>83.11</v>
      </c>
      <c r="DB7" s="39">
        <v>82.66</v>
      </c>
      <c r="DC7" s="39">
        <v>82.04</v>
      </c>
      <c r="DD7" s="39">
        <v>81.900000000000006</v>
      </c>
      <c r="DE7" s="39">
        <v>81.39</v>
      </c>
      <c r="DF7" s="39">
        <v>81.27</v>
      </c>
      <c r="DG7" s="39">
        <v>89.82</v>
      </c>
      <c r="DH7" s="39">
        <v>41.66</v>
      </c>
      <c r="DI7" s="39">
        <v>43.08</v>
      </c>
      <c r="DJ7" s="39">
        <v>44.37</v>
      </c>
      <c r="DK7" s="39">
        <v>45.98</v>
      </c>
      <c r="DL7" s="39">
        <v>47.14</v>
      </c>
      <c r="DM7" s="39">
        <v>48.49</v>
      </c>
      <c r="DN7" s="39">
        <v>48.05</v>
      </c>
      <c r="DO7" s="39">
        <v>48.87</v>
      </c>
      <c r="DP7" s="39">
        <v>49.92</v>
      </c>
      <c r="DQ7" s="39">
        <v>50.63</v>
      </c>
      <c r="DR7" s="39">
        <v>50.19</v>
      </c>
      <c r="DS7" s="39">
        <v>12.46</v>
      </c>
      <c r="DT7" s="39">
        <v>9.64</v>
      </c>
      <c r="DU7" s="39">
        <v>10.54</v>
      </c>
      <c r="DV7" s="39">
        <v>11.63</v>
      </c>
      <c r="DW7" s="39">
        <v>9.7200000000000006</v>
      </c>
      <c r="DX7" s="39">
        <v>12.79</v>
      </c>
      <c r="DY7" s="39">
        <v>13.39</v>
      </c>
      <c r="DZ7" s="39">
        <v>14.85</v>
      </c>
      <c r="EA7" s="39">
        <v>16.88</v>
      </c>
      <c r="EB7" s="39">
        <v>18.28</v>
      </c>
      <c r="EC7" s="39">
        <v>20.63</v>
      </c>
      <c r="ED7" s="39">
        <v>1.06</v>
      </c>
      <c r="EE7" s="39">
        <v>2.5</v>
      </c>
      <c r="EF7" s="39">
        <v>1.95</v>
      </c>
      <c r="EG7" s="39">
        <v>0.93</v>
      </c>
      <c r="EH7" s="39">
        <v>1.65</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cp:lastModifiedBy>
  <cp:lastPrinted>2022-01-18T02:42:51Z</cp:lastPrinted>
  <dcterms:created xsi:type="dcterms:W3CDTF">2021-12-03T06:54:11Z</dcterms:created>
  <dcterms:modified xsi:type="dcterms:W3CDTF">2022-01-18T04:24:08Z</dcterms:modified>
  <cp:category/>
</cp:coreProperties>
</file>